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5" windowWidth="10500" windowHeight="9915"/>
  </bookViews>
  <sheets>
    <sheet name="TITLE" sheetId="4" r:id="rId1"/>
    <sheet name="Crop Circles" sheetId="1" r:id="rId2"/>
    <sheet name="Answers" sheetId="5" r:id="rId3"/>
  </sheets>
  <calcPr calcId="125725"/>
</workbook>
</file>

<file path=xl/calcChain.xml><?xml version="1.0" encoding="utf-8"?>
<calcChain xmlns="http://schemas.openxmlformats.org/spreadsheetml/2006/main">
  <c r="D63" i="5"/>
  <c r="D61"/>
  <c r="E59"/>
  <c r="G57"/>
  <c r="J60"/>
  <c r="J59"/>
  <c r="J58"/>
  <c r="I49"/>
  <c r="F49"/>
  <c r="C49"/>
  <c r="H45"/>
  <c r="E44"/>
  <c r="D42"/>
  <c r="I39"/>
  <c r="C22"/>
  <c r="D21"/>
  <c r="E13"/>
  <c r="E12"/>
  <c r="E11"/>
  <c r="B9"/>
  <c r="C6"/>
  <c r="B6"/>
  <c r="B4"/>
  <c r="V6" i="1"/>
  <c r="V7"/>
  <c r="V8"/>
  <c r="V9"/>
  <c r="V10"/>
  <c r="V11"/>
  <c r="V12"/>
  <c r="V13"/>
  <c r="V14"/>
  <c r="V15"/>
  <c r="V16"/>
  <c r="V17"/>
  <c r="V18"/>
  <c r="V19"/>
  <c r="V20"/>
  <c r="V21"/>
  <c r="V22"/>
  <c r="V23"/>
  <c r="V24"/>
  <c r="V25"/>
  <c r="V5"/>
  <c r="T6"/>
  <c r="T7"/>
  <c r="T8"/>
  <c r="T9"/>
  <c r="T10"/>
  <c r="T11"/>
  <c r="T12"/>
  <c r="T13"/>
  <c r="T14"/>
  <c r="T15"/>
  <c r="T16"/>
  <c r="T17"/>
  <c r="T18"/>
  <c r="T19"/>
  <c r="T20"/>
  <c r="T21"/>
  <c r="T22"/>
  <c r="T23"/>
  <c r="T24"/>
  <c r="T25"/>
  <c r="T5"/>
  <c r="L9"/>
  <c r="N9" s="1"/>
  <c r="P9" s="1"/>
  <c r="M23" l="1"/>
  <c r="M24" s="1"/>
  <c r="M12"/>
  <c r="Q23" s="1"/>
  <c r="Q24" s="1"/>
  <c r="K27" l="1"/>
</calcChain>
</file>

<file path=xl/sharedStrings.xml><?xml version="1.0" encoding="utf-8"?>
<sst xmlns="http://schemas.openxmlformats.org/spreadsheetml/2006/main" count="69" uniqueCount="62">
  <si>
    <t>Minimizing the cost of an irrigation line</t>
  </si>
  <si>
    <t>The circles shown in Figure 1 are one-mile in diameter.  
Circles like these are created by farmers who use pivot-irrigation systems.
A pivot stand is placed at the middle of the circle.  From there, water is forced into a long line of sprinklers.  The entire line rotates and irrigates the circular area.
However, the farmer has to get water to the pivot stand.  Irrigation pipe is used for that purpose.
                                                      Figure 1</t>
  </si>
  <si>
    <t>The slider moves the junction point.</t>
  </si>
  <si>
    <t>COST</t>
  </si>
  <si>
    <t>Large Pipe</t>
  </si>
  <si>
    <t>Length</t>
  </si>
  <si>
    <t>Cost</t>
  </si>
  <si>
    <t>Small Pipe (2)</t>
  </si>
  <si>
    <t>Total Cost</t>
  </si>
  <si>
    <t>Figure 2 shows a plan one farmer intends to use to get water to the two pivot stands.
Large pipe will carry water perpendicular to the main road towards the tangent point of the two circles.  That large pipe costs $8 per foot. At some point, the farmer will branch off with two smaller pipes that cost $6.5 per foot and carry water to each pivot stand.
The question is, at what point does the branch occur in order to minimize cost?
                                                     Figure 2</t>
  </si>
  <si>
    <t>Pipe</t>
  </si>
  <si>
    <t>Large</t>
  </si>
  <si>
    <t>Total</t>
  </si>
  <si>
    <t>A Right Stuff Module</t>
  </si>
  <si>
    <t>Author:  Rob Kimball</t>
  </si>
  <si>
    <t>The Mathematics of
Crop Circles</t>
  </si>
  <si>
    <t>1.</t>
  </si>
  <si>
    <t>Solutions to Questions</t>
  </si>
  <si>
    <t>sq ft.</t>
  </si>
  <si>
    <t>2.</t>
  </si>
  <si>
    <t>3.</t>
  </si>
  <si>
    <t>4.</t>
  </si>
  <si>
    <t>Area of one square mile =</t>
  </si>
  <si>
    <t>sq ft</t>
  </si>
  <si>
    <t>Area of the circle =</t>
  </si>
  <si>
    <t>alternatively:</t>
  </si>
  <si>
    <r>
      <t xml:space="preserve">π r </t>
    </r>
    <r>
      <rPr>
        <vertAlign val="superscript"/>
        <sz val="12"/>
        <color theme="1"/>
        <rFont val="Calibri"/>
        <family val="2"/>
      </rPr>
      <t>2</t>
    </r>
  </si>
  <si>
    <r>
      <t>(2r)</t>
    </r>
    <r>
      <rPr>
        <vertAlign val="superscript"/>
        <sz val="12"/>
        <color theme="1"/>
        <rFont val="Calibri"/>
        <family val="2"/>
        <scheme val="minor"/>
      </rPr>
      <t>2</t>
    </r>
  </si>
  <si>
    <t>=</t>
  </si>
  <si>
    <t>π/4</t>
  </si>
  <si>
    <t>5.</t>
  </si>
  <si>
    <t>No.</t>
  </si>
  <si>
    <t>The radius of each circle is 1/4th mile.</t>
  </si>
  <si>
    <t>Total area = 4A    where</t>
  </si>
  <si>
    <r>
      <t xml:space="preserve">A  =  </t>
    </r>
    <r>
      <rPr>
        <sz val="12"/>
        <color theme="1"/>
        <rFont val="Calibri"/>
        <family val="2"/>
      </rPr>
      <t>π (.25)</t>
    </r>
    <r>
      <rPr>
        <vertAlign val="superscript"/>
        <sz val="12"/>
        <color theme="1"/>
        <rFont val="Calibri"/>
        <family val="2"/>
      </rPr>
      <t>2</t>
    </r>
    <r>
      <rPr>
        <sz val="12"/>
        <color theme="1"/>
        <rFont val="Calibri"/>
        <family val="2"/>
      </rPr>
      <t xml:space="preserve">   = </t>
    </r>
  </si>
  <si>
    <t>Thus 4A =</t>
  </si>
  <si>
    <t>6.</t>
  </si>
  <si>
    <t xml:space="preserve">Students may investigate different packing options, but with the limitation that all the circles have to be of the same size, the original figure, one circle, provides the greatest area covered by irrigation with the fewest pivot stands.
</t>
  </si>
  <si>
    <t>r -= 1/6 sq mile</t>
  </si>
  <si>
    <r>
      <t>Total Area = 6A = 6</t>
    </r>
    <r>
      <rPr>
        <sz val="12"/>
        <color theme="1"/>
        <rFont val="Calibri"/>
        <family val="2"/>
      </rPr>
      <t xml:space="preserve">π(1/6)^2 = </t>
    </r>
  </si>
  <si>
    <t>7.</t>
  </si>
  <si>
    <t>√2 (1 + √2)</t>
  </si>
  <si>
    <t>Thus the area of the circle is</t>
  </si>
  <si>
    <t>And the percentage of the half-square covered by the circle is</t>
  </si>
  <si>
    <t>8.</t>
  </si>
  <si>
    <t>The calculations in (7) hold true for any figure in which the square is cut by a line parallel to the diagonal.</t>
  </si>
  <si>
    <t>9.</t>
  </si>
  <si>
    <t>It can be shown that the percentage the circle makes with the polygon is</t>
  </si>
  <si>
    <r>
      <t xml:space="preserve">for </t>
    </r>
    <r>
      <rPr>
        <sz val="12"/>
        <color theme="1"/>
        <rFont val="Calibri"/>
        <family val="2"/>
      </rPr>
      <t>√2/4  &lt; r  &lt; √2/2</t>
    </r>
  </si>
  <si>
    <t>Thus the percentage is maximized at the end point, 78%.</t>
  </si>
  <si>
    <t>If the corner of the polygon passes through the midpoint of the two sides, then</t>
  </si>
  <si>
    <t xml:space="preserve">       it can be shown that   r =   </t>
  </si>
  <si>
    <r>
      <t>1-(1-</t>
    </r>
    <r>
      <rPr>
        <sz val="12"/>
        <color theme="1"/>
        <rFont val="Calibri"/>
        <family val="2"/>
      </rPr>
      <t>√2r-r)</t>
    </r>
    <r>
      <rPr>
        <vertAlign val="superscript"/>
        <sz val="12"/>
        <color theme="1"/>
        <rFont val="Calibri"/>
        <family val="2"/>
      </rPr>
      <t>2</t>
    </r>
    <r>
      <rPr>
        <sz val="12"/>
        <color theme="1"/>
        <rFont val="Calibri"/>
        <family val="2"/>
      </rPr>
      <t>/4</t>
    </r>
  </si>
  <si>
    <t>s</t>
  </si>
  <si>
    <r>
      <t xml:space="preserve">A circle inscribed within a right isosceles triangle (with sides of length </t>
    </r>
    <r>
      <rPr>
        <b/>
        <i/>
        <sz val="12"/>
        <color theme="1"/>
        <rFont val="Calibri"/>
        <family val="2"/>
        <scheme val="minor"/>
      </rPr>
      <t>s</t>
    </r>
    <r>
      <rPr>
        <sz val="12"/>
        <color theme="1"/>
        <rFont val="Calibri"/>
        <family val="2"/>
        <scheme val="minor"/>
      </rPr>
      <t xml:space="preserve">) will have a radius of </t>
    </r>
    <r>
      <rPr>
        <b/>
        <i/>
        <sz val="12"/>
        <color theme="1"/>
        <rFont val="Calibri"/>
        <family val="2"/>
        <scheme val="minor"/>
      </rPr>
      <t>s</t>
    </r>
    <r>
      <rPr>
        <sz val="12"/>
        <color theme="1"/>
        <rFont val="Calibri"/>
        <family val="2"/>
        <scheme val="minor"/>
      </rPr>
      <t xml:space="preserve">/(sqrt(2)*(1+sqrt(2))).   If </t>
    </r>
    <r>
      <rPr>
        <b/>
        <i/>
        <sz val="12"/>
        <color theme="1"/>
        <rFont val="Calibri"/>
        <family val="2"/>
        <scheme val="minor"/>
      </rPr>
      <t>s</t>
    </r>
    <r>
      <rPr>
        <sz val="12"/>
        <color theme="1"/>
        <rFont val="Calibri"/>
        <family val="2"/>
        <scheme val="minor"/>
      </rPr>
      <t xml:space="preserve"> = 1, then:</t>
    </r>
  </si>
  <si>
    <t>Radius  =</t>
  </si>
  <si>
    <r>
      <t>Area</t>
    </r>
    <r>
      <rPr>
        <b/>
        <vertAlign val="subscript"/>
        <sz val="12"/>
        <color theme="1"/>
        <rFont val="Calibri"/>
        <family val="2"/>
        <scheme val="minor"/>
      </rPr>
      <t>c</t>
    </r>
    <r>
      <rPr>
        <sz val="12"/>
        <color theme="1"/>
        <rFont val="Calibri"/>
        <family val="2"/>
        <scheme val="minor"/>
      </rPr>
      <t xml:space="preserve">  =</t>
    </r>
  </si>
  <si>
    <t>Percent =</t>
  </si>
  <si>
    <t>making the area of the circle =</t>
  </si>
  <si>
    <t>√2 + 2</t>
  </si>
  <si>
    <t>Thus, the percentage of area covered =</t>
  </si>
  <si>
    <t>The area of the polygon =</t>
  </si>
</sst>
</file>

<file path=xl/styles.xml><?xml version="1.0" encoding="utf-8"?>
<styleSheet xmlns="http://schemas.openxmlformats.org/spreadsheetml/2006/main">
  <numFmts count="1">
    <numFmt numFmtId="44" formatCode="_(&quot;$&quot;* #,##0.00_);_(&quot;$&quot;* \(#,##0.00\);_(&quot;$&quot;* &quot;-&quot;??_);_(@_)"/>
  </numFmts>
  <fonts count="11">
    <font>
      <sz val="12"/>
      <color theme="1"/>
      <name val="Calibri"/>
      <family val="2"/>
      <scheme val="minor"/>
    </font>
    <font>
      <sz val="12"/>
      <color theme="1"/>
      <name val="Calibri"/>
      <family val="2"/>
      <scheme val="minor"/>
    </font>
    <font>
      <b/>
      <sz val="12"/>
      <color theme="1"/>
      <name val="Calibri"/>
      <family val="2"/>
      <scheme val="minor"/>
    </font>
    <font>
      <b/>
      <sz val="22"/>
      <color rgb="FFFF0000"/>
      <name val="Calibri"/>
      <family val="2"/>
      <scheme val="minor"/>
    </font>
    <font>
      <b/>
      <sz val="14"/>
      <color rgb="FF00B050"/>
      <name val="Calibri"/>
      <family val="2"/>
      <scheme val="minor"/>
    </font>
    <font>
      <sz val="28"/>
      <color theme="1"/>
      <name val="Calibri"/>
      <family val="2"/>
      <scheme val="minor"/>
    </font>
    <font>
      <sz val="12"/>
      <color theme="1"/>
      <name val="Calibri"/>
      <family val="2"/>
    </font>
    <font>
      <vertAlign val="superscript"/>
      <sz val="12"/>
      <color theme="1"/>
      <name val="Calibri"/>
      <family val="2"/>
    </font>
    <font>
      <vertAlign val="superscript"/>
      <sz val="12"/>
      <color theme="1"/>
      <name val="Calibri"/>
      <family val="2"/>
      <scheme val="minor"/>
    </font>
    <font>
      <b/>
      <i/>
      <sz val="12"/>
      <color theme="1"/>
      <name val="Calibri"/>
      <family val="2"/>
      <scheme val="minor"/>
    </font>
    <font>
      <b/>
      <vertAlign val="subscript"/>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s>
  <borders count="4">
    <border>
      <left/>
      <right/>
      <top/>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30">
    <xf numFmtId="0" fontId="0" fillId="0" borderId="0" xfId="0"/>
    <xf numFmtId="0" fontId="0" fillId="2" borderId="0" xfId="0" applyFill="1"/>
    <xf numFmtId="44" fontId="4" fillId="0" borderId="0" xfId="1" applyFont="1"/>
    <xf numFmtId="0" fontId="5" fillId="3" borderId="0" xfId="2" applyFont="1" applyFill="1" applyAlignment="1">
      <alignment horizontal="center" wrapText="1"/>
    </xf>
    <xf numFmtId="0" fontId="1" fillId="3" borderId="0" xfId="2" applyFill="1"/>
    <xf numFmtId="0" fontId="5" fillId="3" borderId="0" xfId="2" applyFont="1" applyFill="1" applyAlignment="1">
      <alignment horizontal="center"/>
    </xf>
    <xf numFmtId="17" fontId="5" fillId="3" borderId="0" xfId="2" applyNumberFormat="1" applyFont="1" applyFill="1" applyAlignment="1">
      <alignment horizontal="center"/>
    </xf>
    <xf numFmtId="0" fontId="0" fillId="0" borderId="0" xfId="0" quotePrefix="1"/>
    <xf numFmtId="0" fontId="6" fillId="0" borderId="0" xfId="0" applyFont="1"/>
    <xf numFmtId="0" fontId="6" fillId="0" borderId="1" xfId="0" applyFont="1" applyBorder="1" applyAlignment="1">
      <alignment horizontal="center"/>
    </xf>
    <xf numFmtId="0" fontId="0" fillId="0" borderId="0" xfId="0" applyAlignment="1">
      <alignment horizontal="center"/>
    </xf>
    <xf numFmtId="0" fontId="0" fillId="0" borderId="0" xfId="0" applyBorder="1" applyAlignment="1">
      <alignment wrapText="1"/>
    </xf>
    <xf numFmtId="0" fontId="0" fillId="0" borderId="1" xfId="0" applyBorder="1" applyAlignment="1">
      <alignment horizontal="center"/>
    </xf>
    <xf numFmtId="0" fontId="6" fillId="0" borderId="2" xfId="0" applyFont="1" applyBorder="1" applyAlignment="1">
      <alignment horizontal="center"/>
    </xf>
    <xf numFmtId="0" fontId="9" fillId="0" borderId="3" xfId="0" applyFont="1" applyBorder="1" applyAlignment="1">
      <alignment horizontal="center"/>
    </xf>
    <xf numFmtId="0" fontId="2" fillId="0" borderId="0" xfId="0" applyFont="1" applyAlignment="1">
      <alignment horizontal="center"/>
    </xf>
    <xf numFmtId="0" fontId="0" fillId="0" borderId="0" xfId="0" applyAlignment="1">
      <alignment horizontal="left" vertical="top" wrapText="1"/>
    </xf>
    <xf numFmtId="44" fontId="3" fillId="0" borderId="0" xfId="1" applyFont="1" applyAlignment="1">
      <alignment horizontal="center" vertical="center" wrapText="1"/>
    </xf>
    <xf numFmtId="0" fontId="0" fillId="0" borderId="0" xfId="0" applyAlignment="1">
      <alignment horizontal="center" vertical="center" wrapText="1"/>
    </xf>
    <xf numFmtId="0" fontId="0" fillId="0" borderId="0" xfId="0" quotePrefix="1" applyAlignment="1">
      <alignment horizontal="center" vertical="center" wrapText="1"/>
    </xf>
    <xf numFmtId="0" fontId="0" fillId="0" borderId="0" xfId="0" quotePrefix="1" applyBorder="1" applyAlignment="1">
      <alignment horizontal="center" vertical="center"/>
    </xf>
    <xf numFmtId="0" fontId="0" fillId="0" borderId="0" xfId="0" quotePrefix="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0" fillId="0" borderId="0" xfId="0" applyBorder="1" applyAlignment="1">
      <alignment horizontal="center" vertical="center" wrapText="1"/>
    </xf>
    <xf numFmtId="0" fontId="6" fillId="0" borderId="1" xfId="0" applyFont="1" applyBorder="1" applyAlignment="1">
      <alignment horizontal="center"/>
    </xf>
    <xf numFmtId="0" fontId="0" fillId="0" borderId="2" xfId="0" applyBorder="1" applyAlignment="1">
      <alignment horizontal="center"/>
    </xf>
    <xf numFmtId="0" fontId="0" fillId="0" borderId="0" xfId="0" quotePrefix="1" applyAlignment="1">
      <alignment horizontal="left" vertical="center"/>
    </xf>
    <xf numFmtId="0" fontId="0" fillId="0" borderId="0" xfId="0" applyAlignment="1">
      <alignment horizontal="left" vertical="center"/>
    </xf>
    <xf numFmtId="0" fontId="0" fillId="0" borderId="0" xfId="0" applyBorder="1" applyAlignment="1">
      <alignment horizontal="center" vertical="center"/>
    </xf>
  </cellXfs>
  <cellStyles count="3">
    <cellStyle name="Currency" xfId="1" builtinId="4"/>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2.9107652881972441E-2"/>
          <c:y val="2.2292309351741989E-2"/>
          <c:w val="0.92400520801041663"/>
          <c:h val="0.84079128465106323"/>
        </c:manualLayout>
      </c:layout>
      <c:scatterChart>
        <c:scatterStyle val="lineMarker"/>
        <c:ser>
          <c:idx val="0"/>
          <c:order val="0"/>
          <c:tx>
            <c:v>Large Pipe</c:v>
          </c:tx>
          <c:spPr>
            <a:ln w="63500">
              <a:solidFill>
                <a:schemeClr val="tx2">
                  <a:lumMod val="75000"/>
                </a:schemeClr>
              </a:solidFill>
            </a:ln>
          </c:spPr>
          <c:xVal>
            <c:numRef>
              <c:f>'Crop Circles'!$K$9:$K$10</c:f>
              <c:numCache>
                <c:formatCode>General</c:formatCode>
                <c:ptCount val="2"/>
                <c:pt idx="0">
                  <c:v>0</c:v>
                </c:pt>
                <c:pt idx="1">
                  <c:v>0</c:v>
                </c:pt>
              </c:numCache>
            </c:numRef>
          </c:xVal>
          <c:yVal>
            <c:numRef>
              <c:f>'Crop Circles'!$L$9:$L$10</c:f>
              <c:numCache>
                <c:formatCode>General</c:formatCode>
                <c:ptCount val="2"/>
                <c:pt idx="0">
                  <c:v>0.11</c:v>
                </c:pt>
                <c:pt idx="1">
                  <c:v>0</c:v>
                </c:pt>
              </c:numCache>
            </c:numRef>
          </c:yVal>
        </c:ser>
        <c:ser>
          <c:idx val="1"/>
          <c:order val="1"/>
          <c:tx>
            <c:v>Left Branch</c:v>
          </c:tx>
          <c:spPr>
            <a:ln w="38100">
              <a:solidFill>
                <a:srgbClr val="1F497D">
                  <a:lumMod val="75000"/>
                </a:srgbClr>
              </a:solidFill>
            </a:ln>
          </c:spPr>
          <c:marker>
            <c:symbol val="circle"/>
            <c:size val="7"/>
            <c:spPr>
              <a:solidFill>
                <a:schemeClr val="tx2"/>
              </a:solidFill>
            </c:spPr>
          </c:marker>
          <c:xVal>
            <c:numRef>
              <c:f>'Crop Circles'!$M$9:$M$10</c:f>
              <c:numCache>
                <c:formatCode>General</c:formatCode>
                <c:ptCount val="2"/>
                <c:pt idx="0">
                  <c:v>0</c:v>
                </c:pt>
                <c:pt idx="1">
                  <c:v>-0.5</c:v>
                </c:pt>
              </c:numCache>
            </c:numRef>
          </c:xVal>
          <c:yVal>
            <c:numRef>
              <c:f>'Crop Circles'!$N$9:$N$10</c:f>
              <c:numCache>
                <c:formatCode>General</c:formatCode>
                <c:ptCount val="2"/>
                <c:pt idx="0">
                  <c:v>0.11</c:v>
                </c:pt>
                <c:pt idx="1">
                  <c:v>0.5</c:v>
                </c:pt>
              </c:numCache>
            </c:numRef>
          </c:yVal>
        </c:ser>
        <c:ser>
          <c:idx val="2"/>
          <c:order val="2"/>
          <c:tx>
            <c:v>Right Branch</c:v>
          </c:tx>
          <c:spPr>
            <a:ln w="38100">
              <a:solidFill>
                <a:srgbClr val="1F497D">
                  <a:lumMod val="75000"/>
                </a:srgbClr>
              </a:solidFill>
            </a:ln>
          </c:spPr>
          <c:marker>
            <c:symbol val="circle"/>
            <c:size val="7"/>
            <c:spPr>
              <a:solidFill>
                <a:schemeClr val="tx2"/>
              </a:solidFill>
            </c:spPr>
          </c:marker>
          <c:xVal>
            <c:numRef>
              <c:f>'Crop Circles'!$O$9:$O$10</c:f>
              <c:numCache>
                <c:formatCode>General</c:formatCode>
                <c:ptCount val="2"/>
                <c:pt idx="0">
                  <c:v>0</c:v>
                </c:pt>
                <c:pt idx="1">
                  <c:v>0.5</c:v>
                </c:pt>
              </c:numCache>
            </c:numRef>
          </c:xVal>
          <c:yVal>
            <c:numRef>
              <c:f>'Crop Circles'!$P$9:$P$10</c:f>
              <c:numCache>
                <c:formatCode>General</c:formatCode>
                <c:ptCount val="2"/>
                <c:pt idx="0">
                  <c:v>0.11</c:v>
                </c:pt>
                <c:pt idx="1">
                  <c:v>0.5</c:v>
                </c:pt>
              </c:numCache>
            </c:numRef>
          </c:yVal>
        </c:ser>
        <c:ser>
          <c:idx val="3"/>
          <c:order val="3"/>
          <c:tx>
            <c:v>leftcircle</c:v>
          </c:tx>
          <c:spPr>
            <a:ln w="25400">
              <a:solidFill>
                <a:schemeClr val="accent2">
                  <a:lumMod val="75000"/>
                </a:schemeClr>
              </a:solidFill>
            </a:ln>
          </c:spPr>
          <c:marker>
            <c:symbol val="none"/>
          </c:marker>
          <c:xVal>
            <c:numRef>
              <c:f>'Crop Circles'!$S$5:$S$25</c:f>
              <c:numCache>
                <c:formatCode>General</c:formatCode>
                <c:ptCount val="21"/>
                <c:pt idx="0">
                  <c:v>-0.5</c:v>
                </c:pt>
                <c:pt idx="1">
                  <c:v>-0.47499999999999998</c:v>
                </c:pt>
                <c:pt idx="2">
                  <c:v>-0.45</c:v>
                </c:pt>
                <c:pt idx="3">
                  <c:v>-0.42499999999999999</c:v>
                </c:pt>
                <c:pt idx="4">
                  <c:v>-0.4</c:v>
                </c:pt>
                <c:pt idx="5">
                  <c:v>-0.375</c:v>
                </c:pt>
                <c:pt idx="6">
                  <c:v>-0.35</c:v>
                </c:pt>
                <c:pt idx="7">
                  <c:v>-0.32500000000000001</c:v>
                </c:pt>
                <c:pt idx="8">
                  <c:v>-0.3</c:v>
                </c:pt>
                <c:pt idx="9">
                  <c:v>-0.27500000000000002</c:v>
                </c:pt>
                <c:pt idx="10">
                  <c:v>-0.25</c:v>
                </c:pt>
                <c:pt idx="11">
                  <c:v>-0.22500000000000001</c:v>
                </c:pt>
                <c:pt idx="12">
                  <c:v>-0.2</c:v>
                </c:pt>
                <c:pt idx="13">
                  <c:v>-0.17499999999999999</c:v>
                </c:pt>
                <c:pt idx="14">
                  <c:v>-0.15</c:v>
                </c:pt>
                <c:pt idx="15">
                  <c:v>-0.125</c:v>
                </c:pt>
                <c:pt idx="16">
                  <c:v>-0.1</c:v>
                </c:pt>
                <c:pt idx="17">
                  <c:v>-7.4999999999999997E-2</c:v>
                </c:pt>
                <c:pt idx="18">
                  <c:v>-0.05</c:v>
                </c:pt>
                <c:pt idx="19">
                  <c:v>-2.5000000000000001E-2</c:v>
                </c:pt>
                <c:pt idx="20">
                  <c:v>0</c:v>
                </c:pt>
              </c:numCache>
            </c:numRef>
          </c:xVal>
          <c:yVal>
            <c:numRef>
              <c:f>'Crop Circles'!$T$5:$T$25</c:f>
              <c:numCache>
                <c:formatCode>General</c:formatCode>
                <c:ptCount val="21"/>
                <c:pt idx="0">
                  <c:v>0</c:v>
                </c:pt>
                <c:pt idx="1">
                  <c:v>6.2539111404552594E-4</c:v>
                </c:pt>
                <c:pt idx="2">
                  <c:v>2.5062814466900174E-3</c:v>
                </c:pt>
                <c:pt idx="3">
                  <c:v>5.6570016678702539E-3</c:v>
                </c:pt>
                <c:pt idx="4">
                  <c:v>1.0102051443364402E-2</c:v>
                </c:pt>
                <c:pt idx="5">
                  <c:v>1.5877081724072872E-2</c:v>
                </c:pt>
                <c:pt idx="6">
                  <c:v>2.303039929152717E-2</c:v>
                </c:pt>
                <c:pt idx="7">
                  <c:v>3.1625150120120127E-2</c:v>
                </c:pt>
                <c:pt idx="8">
                  <c:v>4.1742430504416006E-2</c:v>
                </c:pt>
                <c:pt idx="9">
                  <c:v>5.3485722512706169E-2</c:v>
                </c:pt>
                <c:pt idx="10">
                  <c:v>6.6987298107780702E-2</c:v>
                </c:pt>
                <c:pt idx="11">
                  <c:v>8.2417672787748364E-2</c:v>
                </c:pt>
                <c:pt idx="12">
                  <c:v>9.9999999999999978E-2</c:v>
                </c:pt>
                <c:pt idx="13">
                  <c:v>0.12003289616073343</c:v>
                </c:pt>
                <c:pt idx="14">
                  <c:v>0.14292857857285751</c:v>
                </c:pt>
                <c:pt idx="15">
                  <c:v>0.16928108611692616</c:v>
                </c:pt>
                <c:pt idx="16">
                  <c:v>0.20000000000000007</c:v>
                </c:pt>
                <c:pt idx="17">
                  <c:v>0.23660865617868149</c:v>
                </c:pt>
                <c:pt idx="18">
                  <c:v>0.28205505282296639</c:v>
                </c:pt>
                <c:pt idx="19">
                  <c:v>0.34387505004004004</c:v>
                </c:pt>
                <c:pt idx="20">
                  <c:v>0.5</c:v>
                </c:pt>
              </c:numCache>
            </c:numRef>
          </c:yVal>
        </c:ser>
        <c:ser>
          <c:idx val="4"/>
          <c:order val="4"/>
          <c:tx>
            <c:v>rightcircle</c:v>
          </c:tx>
          <c:spPr>
            <a:ln>
              <a:solidFill>
                <a:srgbClr val="C0504D">
                  <a:lumMod val="75000"/>
                </a:srgbClr>
              </a:solidFill>
            </a:ln>
          </c:spPr>
          <c:marker>
            <c:symbol val="none"/>
          </c:marker>
          <c:xVal>
            <c:numRef>
              <c:f>'Crop Circles'!$U$5:$U$25</c:f>
              <c:numCache>
                <c:formatCode>General</c:formatCode>
                <c:ptCount val="21"/>
                <c:pt idx="0">
                  <c:v>0</c:v>
                </c:pt>
                <c:pt idx="1">
                  <c:v>2.5000000000000001E-2</c:v>
                </c:pt>
                <c:pt idx="2">
                  <c:v>0.05</c:v>
                </c:pt>
                <c:pt idx="3">
                  <c:v>7.4999999999999997E-2</c:v>
                </c:pt>
                <c:pt idx="4">
                  <c:v>0.1</c:v>
                </c:pt>
                <c:pt idx="5">
                  <c:v>0.125</c:v>
                </c:pt>
                <c:pt idx="6">
                  <c:v>0.15</c:v>
                </c:pt>
                <c:pt idx="7">
                  <c:v>0.17499999999999999</c:v>
                </c:pt>
                <c:pt idx="8">
                  <c:v>0.2</c:v>
                </c:pt>
                <c:pt idx="9">
                  <c:v>0.22500000000000001</c:v>
                </c:pt>
                <c:pt idx="10">
                  <c:v>0.25</c:v>
                </c:pt>
                <c:pt idx="11">
                  <c:v>0.27500000000000002</c:v>
                </c:pt>
                <c:pt idx="12">
                  <c:v>0.3</c:v>
                </c:pt>
                <c:pt idx="13">
                  <c:v>0.32500000000000001</c:v>
                </c:pt>
                <c:pt idx="14">
                  <c:v>0.35</c:v>
                </c:pt>
                <c:pt idx="15">
                  <c:v>0.375</c:v>
                </c:pt>
                <c:pt idx="16">
                  <c:v>0.4</c:v>
                </c:pt>
                <c:pt idx="17">
                  <c:v>0.42499999999999999</c:v>
                </c:pt>
                <c:pt idx="18">
                  <c:v>0.45</c:v>
                </c:pt>
                <c:pt idx="19">
                  <c:v>0.47499999999999998</c:v>
                </c:pt>
                <c:pt idx="20">
                  <c:v>0.5</c:v>
                </c:pt>
              </c:numCache>
            </c:numRef>
          </c:xVal>
          <c:yVal>
            <c:numRef>
              <c:f>'Crop Circles'!$V$5:$V$25</c:f>
              <c:numCache>
                <c:formatCode>General</c:formatCode>
                <c:ptCount val="21"/>
                <c:pt idx="0">
                  <c:v>0.5</c:v>
                </c:pt>
                <c:pt idx="1">
                  <c:v>0.34387505004004004</c:v>
                </c:pt>
                <c:pt idx="2">
                  <c:v>0.28205505282296639</c:v>
                </c:pt>
                <c:pt idx="3">
                  <c:v>0.23660865617868149</c:v>
                </c:pt>
                <c:pt idx="4">
                  <c:v>0.20000000000000007</c:v>
                </c:pt>
                <c:pt idx="5">
                  <c:v>0.16928108611692616</c:v>
                </c:pt>
                <c:pt idx="6">
                  <c:v>0.14292857857285751</c:v>
                </c:pt>
                <c:pt idx="7">
                  <c:v>0.12003289616073343</c:v>
                </c:pt>
                <c:pt idx="8">
                  <c:v>9.9999999999999978E-2</c:v>
                </c:pt>
                <c:pt idx="9">
                  <c:v>8.2417672787748364E-2</c:v>
                </c:pt>
                <c:pt idx="10">
                  <c:v>6.6987298107780702E-2</c:v>
                </c:pt>
                <c:pt idx="11">
                  <c:v>5.3485722512706169E-2</c:v>
                </c:pt>
                <c:pt idx="12">
                  <c:v>4.1742430504416006E-2</c:v>
                </c:pt>
                <c:pt idx="13">
                  <c:v>3.1625150120120127E-2</c:v>
                </c:pt>
                <c:pt idx="14">
                  <c:v>2.303039929152717E-2</c:v>
                </c:pt>
                <c:pt idx="15">
                  <c:v>1.5877081724072872E-2</c:v>
                </c:pt>
                <c:pt idx="16">
                  <c:v>1.0102051443364402E-2</c:v>
                </c:pt>
                <c:pt idx="17">
                  <c:v>5.6570016678702539E-3</c:v>
                </c:pt>
                <c:pt idx="18">
                  <c:v>2.5062814466900174E-3</c:v>
                </c:pt>
                <c:pt idx="19">
                  <c:v>6.2539111404552594E-4</c:v>
                </c:pt>
                <c:pt idx="20">
                  <c:v>0</c:v>
                </c:pt>
              </c:numCache>
            </c:numRef>
          </c:yVal>
        </c:ser>
        <c:axId val="134775168"/>
        <c:axId val="134776704"/>
      </c:scatterChart>
      <c:valAx>
        <c:axId val="134775168"/>
        <c:scaling>
          <c:orientation val="minMax"/>
        </c:scaling>
        <c:axPos val="b"/>
        <c:numFmt formatCode="General" sourceLinked="1"/>
        <c:tickLblPos val="nextTo"/>
        <c:crossAx val="134776704"/>
        <c:crosses val="autoZero"/>
        <c:crossBetween val="midCat"/>
      </c:valAx>
      <c:valAx>
        <c:axId val="134776704"/>
        <c:scaling>
          <c:orientation val="minMax"/>
        </c:scaling>
        <c:axPos val="l"/>
        <c:majorGridlines/>
        <c:numFmt formatCode="General" sourceLinked="1"/>
        <c:tickLblPos val="nextTo"/>
        <c:crossAx val="13477516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Total</a:t>
            </a:r>
            <a:r>
              <a:rPr lang="en-US" baseline="0"/>
              <a:t> Cost</a:t>
            </a:r>
            <a:endParaRPr lang="en-US"/>
          </a:p>
        </c:rich>
      </c:tx>
      <c:layout>
        <c:manualLayout>
          <c:xMode val="edge"/>
          <c:yMode val="edge"/>
          <c:x val="0.28765266841644821"/>
          <c:y val="0.1388888888888889"/>
        </c:manualLayout>
      </c:layout>
    </c:title>
    <c:plotArea>
      <c:layout>
        <c:manualLayout>
          <c:layoutTarget val="inner"/>
          <c:xMode val="edge"/>
          <c:yMode val="edge"/>
          <c:x val="0.13841907261592323"/>
          <c:y val="3.2766477107028291E-2"/>
          <c:w val="0.81344203849518892"/>
          <c:h val="0.78813210848643867"/>
        </c:manualLayout>
      </c:layout>
      <c:scatterChart>
        <c:scatterStyle val="lineMarker"/>
        <c:ser>
          <c:idx val="0"/>
          <c:order val="0"/>
          <c:spPr>
            <a:ln w="28575">
              <a:noFill/>
            </a:ln>
          </c:spPr>
          <c:xVal>
            <c:numRef>
              <c:f>'Crop Circles'!$J$31:$J$61</c:f>
              <c:numCache>
                <c:formatCode>General</c:formatCode>
                <c:ptCount val="31"/>
                <c:pt idx="0">
                  <c:v>0.47499999999999998</c:v>
                </c:pt>
                <c:pt idx="1">
                  <c:v>0.45</c:v>
                </c:pt>
                <c:pt idx="2">
                  <c:v>0.42499999999999999</c:v>
                </c:pt>
                <c:pt idx="3">
                  <c:v>0.4</c:v>
                </c:pt>
                <c:pt idx="4">
                  <c:v>0.375</c:v>
                </c:pt>
                <c:pt idx="5">
                  <c:v>0.35</c:v>
                </c:pt>
                <c:pt idx="6">
                  <c:v>0.32500000000000001</c:v>
                </c:pt>
                <c:pt idx="7">
                  <c:v>0.3</c:v>
                </c:pt>
                <c:pt idx="8">
                  <c:v>0.27500000000000002</c:v>
                </c:pt>
                <c:pt idx="9">
                  <c:v>0.25</c:v>
                </c:pt>
                <c:pt idx="10">
                  <c:v>0.22500000000000001</c:v>
                </c:pt>
                <c:pt idx="11">
                  <c:v>0.2</c:v>
                </c:pt>
                <c:pt idx="12">
                  <c:v>0.17499999999999999</c:v>
                </c:pt>
                <c:pt idx="13">
                  <c:v>0.15</c:v>
                </c:pt>
                <c:pt idx="14">
                  <c:v>0.125</c:v>
                </c:pt>
                <c:pt idx="15">
                  <c:v>0.1</c:v>
                </c:pt>
                <c:pt idx="16">
                  <c:v>7.4999999999999997E-2</c:v>
                </c:pt>
                <c:pt idx="17">
                  <c:v>0.05</c:v>
                </c:pt>
                <c:pt idx="18">
                  <c:v>2.5000000000000001E-2</c:v>
                </c:pt>
                <c:pt idx="19">
                  <c:v>0</c:v>
                </c:pt>
                <c:pt idx="20">
                  <c:v>2.5000000000000001E-2</c:v>
                </c:pt>
                <c:pt idx="21">
                  <c:v>0.05</c:v>
                </c:pt>
                <c:pt idx="22">
                  <c:v>7.4999999999999997E-2</c:v>
                </c:pt>
                <c:pt idx="23">
                  <c:v>0.1</c:v>
                </c:pt>
                <c:pt idx="24">
                  <c:v>0.125</c:v>
                </c:pt>
                <c:pt idx="25">
                  <c:v>0.15</c:v>
                </c:pt>
                <c:pt idx="26">
                  <c:v>0.17499999999999999</c:v>
                </c:pt>
                <c:pt idx="27">
                  <c:v>0.2</c:v>
                </c:pt>
                <c:pt idx="28">
                  <c:v>0.22500000000000001</c:v>
                </c:pt>
                <c:pt idx="29">
                  <c:v>0.25</c:v>
                </c:pt>
                <c:pt idx="30">
                  <c:v>0.3</c:v>
                </c:pt>
              </c:numCache>
            </c:numRef>
          </c:xVal>
          <c:yVal>
            <c:numRef>
              <c:f>'Crop Circles'!$K$31:$K$61</c:f>
              <c:numCache>
                <c:formatCode>General</c:formatCode>
                <c:ptCount val="31"/>
                <c:pt idx="0">
                  <c:v>54426.873220964997</c:v>
                </c:pt>
                <c:pt idx="1">
                  <c:v>53499.173131684001</c:v>
                </c:pt>
                <c:pt idx="2">
                  <c:v>52655.952282124003</c:v>
                </c:pt>
                <c:pt idx="3">
                  <c:v>51895.669941302003</c:v>
                </c:pt>
                <c:pt idx="4">
                  <c:v>51216.246267798997</c:v>
                </c:pt>
                <c:pt idx="5">
                  <c:v>50615.131938578998</c:v>
                </c:pt>
                <c:pt idx="6">
                  <c:v>50089.388092314002</c:v>
                </c:pt>
                <c:pt idx="7">
                  <c:v>49635.771236175002</c:v>
                </c:pt>
                <c:pt idx="8">
                  <c:v>49250.818134273002</c:v>
                </c:pt>
                <c:pt idx="9">
                  <c:v>48930.926493892999</c:v>
                </c:pt>
                <c:pt idx="10">
                  <c:v>48672.428306483998</c:v>
                </c:pt>
                <c:pt idx="11">
                  <c:v>48471.653806216003</c:v>
                </c:pt>
                <c:pt idx="12">
                  <c:v>48324.985036518003</c:v>
                </c:pt>
                <c:pt idx="13">
                  <c:v>48228.898873199003</c:v>
                </c:pt>
                <c:pt idx="14">
                  <c:v>48180</c:v>
                </c:pt>
                <c:pt idx="15">
                  <c:v>48175.04476574</c:v>
                </c:pt>
                <c:pt idx="16">
                  <c:v>48210.957096528997</c:v>
                </c:pt>
                <c:pt idx="17">
                  <c:v>48284.837729557999</c:v>
                </c:pt>
                <c:pt idx="18">
                  <c:v>48393.968017227999</c:v>
                </c:pt>
                <c:pt idx="19">
                  <c:v>48535.809460641001</c:v>
                </c:pt>
                <c:pt idx="20">
                  <c:v>48393.968017227999</c:v>
                </c:pt>
                <c:pt idx="21">
                  <c:v>48284.837729557999</c:v>
                </c:pt>
                <c:pt idx="22">
                  <c:v>48210.957096528997</c:v>
                </c:pt>
                <c:pt idx="23">
                  <c:v>48175.04476574</c:v>
                </c:pt>
                <c:pt idx="24">
                  <c:v>48180</c:v>
                </c:pt>
                <c:pt idx="25">
                  <c:v>48228.898873199003</c:v>
                </c:pt>
                <c:pt idx="26">
                  <c:v>48324.985036518003</c:v>
                </c:pt>
                <c:pt idx="27">
                  <c:v>48471.653806216003</c:v>
                </c:pt>
                <c:pt idx="28">
                  <c:v>48672.428306483998</c:v>
                </c:pt>
                <c:pt idx="29">
                  <c:v>48930.926493892999</c:v>
                </c:pt>
                <c:pt idx="30">
                  <c:v>49635.771236175002</c:v>
                </c:pt>
              </c:numCache>
            </c:numRef>
          </c:yVal>
        </c:ser>
        <c:axId val="134786048"/>
        <c:axId val="135071232"/>
      </c:scatterChart>
      <c:valAx>
        <c:axId val="134786048"/>
        <c:scaling>
          <c:orientation val="minMax"/>
        </c:scaling>
        <c:axPos val="b"/>
        <c:title>
          <c:tx>
            <c:rich>
              <a:bodyPr/>
              <a:lstStyle/>
              <a:p>
                <a:pPr>
                  <a:defRPr/>
                </a:pPr>
                <a:r>
                  <a:rPr lang="en-US"/>
                  <a:t>Length</a:t>
                </a:r>
                <a:r>
                  <a:rPr lang="en-US" baseline="0"/>
                  <a:t> of Large Pipe</a:t>
                </a:r>
                <a:endParaRPr lang="en-US"/>
              </a:p>
            </c:rich>
          </c:tx>
          <c:layout>
            <c:manualLayout>
              <c:xMode val="edge"/>
              <c:yMode val="edge"/>
              <c:x val="0.37086286089238907"/>
              <c:y val="0.90645815106445027"/>
            </c:manualLayout>
          </c:layout>
        </c:title>
        <c:numFmt formatCode="General" sourceLinked="1"/>
        <c:majorTickMark val="none"/>
        <c:tickLblPos val="nextTo"/>
        <c:crossAx val="135071232"/>
        <c:crosses val="autoZero"/>
        <c:crossBetween val="midCat"/>
      </c:valAx>
      <c:valAx>
        <c:axId val="135071232"/>
        <c:scaling>
          <c:orientation val="minMax"/>
        </c:scaling>
        <c:axPos val="l"/>
        <c:majorGridlines/>
        <c:title>
          <c:tx>
            <c:rich>
              <a:bodyPr/>
              <a:lstStyle/>
              <a:p>
                <a:pPr>
                  <a:defRPr/>
                </a:pPr>
                <a:r>
                  <a:rPr lang="en-US"/>
                  <a:t>Cost</a:t>
                </a:r>
              </a:p>
            </c:rich>
          </c:tx>
          <c:layout/>
        </c:title>
        <c:numFmt formatCode="General" sourceLinked="1"/>
        <c:majorTickMark val="none"/>
        <c:tickLblPos val="nextTo"/>
        <c:crossAx val="13478604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38101</xdr:colOff>
      <xdr:row>6</xdr:row>
      <xdr:rowOff>333375</xdr:rowOff>
    </xdr:from>
    <xdr:to>
      <xdr:col>1</xdr:col>
      <xdr:colOff>123826</xdr:colOff>
      <xdr:row>9</xdr:row>
      <xdr:rowOff>451668</xdr:rowOff>
    </xdr:to>
    <xdr:pic>
      <xdr:nvPicPr>
        <xdr:cNvPr id="3" name="Picture 2" descr="RS.bmp"/>
        <xdr:cNvPicPr>
          <a:picLocks noChangeAspect="1"/>
        </xdr:cNvPicPr>
      </xdr:nvPicPr>
      <xdr:blipFill>
        <a:blip xmlns:r="http://schemas.openxmlformats.org/officeDocument/2006/relationships" r:embed="rId1" cstate="print"/>
        <a:stretch>
          <a:fillRect/>
        </a:stretch>
      </xdr:blipFill>
      <xdr:spPr>
        <a:xfrm>
          <a:off x="38101" y="3533775"/>
          <a:ext cx="4876800" cy="14898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xdr:colOff>
      <xdr:row>2</xdr:row>
      <xdr:rowOff>19050</xdr:rowOff>
    </xdr:from>
    <xdr:to>
      <xdr:col>8</xdr:col>
      <xdr:colOff>656955</xdr:colOff>
      <xdr:row>14</xdr:row>
      <xdr:rowOff>181607</xdr:rowOff>
    </xdr:to>
    <xdr:pic>
      <xdr:nvPicPr>
        <xdr:cNvPr id="3" name="Picture 2" descr="20.5 pic1.bmp"/>
        <xdr:cNvPicPr>
          <a:picLocks noChangeAspect="1"/>
        </xdr:cNvPicPr>
      </xdr:nvPicPr>
      <xdr:blipFill>
        <a:blip xmlns:r="http://schemas.openxmlformats.org/officeDocument/2006/relationships" r:embed="rId1" cstate="print"/>
        <a:stretch>
          <a:fillRect/>
        </a:stretch>
      </xdr:blipFill>
      <xdr:spPr>
        <a:xfrm>
          <a:off x="2743201" y="419100"/>
          <a:ext cx="3400154" cy="2562857"/>
        </a:xfrm>
        <a:prstGeom prst="rect">
          <a:avLst/>
        </a:prstGeom>
      </xdr:spPr>
    </xdr:pic>
    <xdr:clientData/>
  </xdr:twoCellAnchor>
  <xdr:twoCellAnchor editAs="oneCell">
    <xdr:from>
      <xdr:col>4</xdr:col>
      <xdr:colOff>9526</xdr:colOff>
      <xdr:row>15</xdr:row>
      <xdr:rowOff>9524</xdr:rowOff>
    </xdr:from>
    <xdr:to>
      <xdr:col>8</xdr:col>
      <xdr:colOff>665642</xdr:colOff>
      <xdr:row>27</xdr:row>
      <xdr:rowOff>133349</xdr:rowOff>
    </xdr:to>
    <xdr:pic>
      <xdr:nvPicPr>
        <xdr:cNvPr id="4" name="Picture 3" descr="20.5 pic2.bmp"/>
        <xdr:cNvPicPr>
          <a:picLocks noChangeAspect="1"/>
        </xdr:cNvPicPr>
      </xdr:nvPicPr>
      <xdr:blipFill>
        <a:blip xmlns:r="http://schemas.openxmlformats.org/officeDocument/2006/relationships" r:embed="rId2" cstate="print"/>
        <a:stretch>
          <a:fillRect/>
        </a:stretch>
      </xdr:blipFill>
      <xdr:spPr>
        <a:xfrm>
          <a:off x="2752726" y="3009899"/>
          <a:ext cx="3399316" cy="2562225"/>
        </a:xfrm>
        <a:prstGeom prst="rect">
          <a:avLst/>
        </a:prstGeom>
      </xdr:spPr>
    </xdr:pic>
    <xdr:clientData/>
  </xdr:twoCellAnchor>
  <xdr:twoCellAnchor>
    <xdr:from>
      <xdr:col>9</xdr:col>
      <xdr:colOff>47624</xdr:colOff>
      <xdr:row>2</xdr:row>
      <xdr:rowOff>66674</xdr:rowOff>
    </xdr:from>
    <xdr:to>
      <xdr:col>17</xdr:col>
      <xdr:colOff>609599</xdr:colOff>
      <xdr:row>19</xdr:row>
      <xdr:rowOff>142874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47624</xdr:colOff>
      <xdr:row>29</xdr:row>
      <xdr:rowOff>190499</xdr:rowOff>
    </xdr:from>
    <xdr:to>
      <xdr:col>17</xdr:col>
      <xdr:colOff>628649</xdr:colOff>
      <xdr:row>48</xdr:row>
      <xdr:rowOff>152399</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314597</xdr:colOff>
      <xdr:row>21</xdr:row>
      <xdr:rowOff>146342</xdr:rowOff>
    </xdr:from>
    <xdr:to>
      <xdr:col>8</xdr:col>
      <xdr:colOff>409303</xdr:colOff>
      <xdr:row>36</xdr:row>
      <xdr:rowOff>25109</xdr:rowOff>
    </xdr:to>
    <xdr:sp macro="" textlink="">
      <xdr:nvSpPr>
        <xdr:cNvPr id="8" name="Rectangle 7"/>
        <xdr:cNvSpPr/>
      </xdr:nvSpPr>
      <xdr:spPr>
        <a:xfrm>
          <a:off x="3057797" y="4442117"/>
          <a:ext cx="2837906" cy="2879142"/>
        </a:xfrm>
        <a:prstGeom prst="rect">
          <a:avLst/>
        </a:prstGeom>
        <a:solidFill>
          <a:schemeClr val="bg1">
            <a:lumMod val="8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323850</xdr:colOff>
      <xdr:row>21</xdr:row>
      <xdr:rowOff>142876</xdr:rowOff>
    </xdr:from>
    <xdr:to>
      <xdr:col>5</xdr:col>
      <xdr:colOff>561975</xdr:colOff>
      <xdr:row>26</xdr:row>
      <xdr:rowOff>28575</xdr:rowOff>
    </xdr:to>
    <xdr:sp macro="" textlink="">
      <xdr:nvSpPr>
        <xdr:cNvPr id="2" name="Oval 1"/>
        <xdr:cNvSpPr/>
      </xdr:nvSpPr>
      <xdr:spPr>
        <a:xfrm>
          <a:off x="3067050" y="4438651"/>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5</xdr:col>
      <xdr:colOff>590550</xdr:colOff>
      <xdr:row>21</xdr:row>
      <xdr:rowOff>152401</xdr:rowOff>
    </xdr:from>
    <xdr:to>
      <xdr:col>7</xdr:col>
      <xdr:colOff>142875</xdr:colOff>
      <xdr:row>26</xdr:row>
      <xdr:rowOff>38100</xdr:rowOff>
    </xdr:to>
    <xdr:sp macro="" textlink="">
      <xdr:nvSpPr>
        <xdr:cNvPr id="3" name="Oval 2"/>
        <xdr:cNvSpPr/>
      </xdr:nvSpPr>
      <xdr:spPr>
        <a:xfrm>
          <a:off x="4019550" y="4448176"/>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7</xdr:col>
      <xdr:colOff>152400</xdr:colOff>
      <xdr:row>21</xdr:row>
      <xdr:rowOff>161926</xdr:rowOff>
    </xdr:from>
    <xdr:to>
      <xdr:col>8</xdr:col>
      <xdr:colOff>390525</xdr:colOff>
      <xdr:row>26</xdr:row>
      <xdr:rowOff>47625</xdr:rowOff>
    </xdr:to>
    <xdr:sp macro="" textlink="">
      <xdr:nvSpPr>
        <xdr:cNvPr id="4" name="Oval 3"/>
        <xdr:cNvSpPr/>
      </xdr:nvSpPr>
      <xdr:spPr>
        <a:xfrm>
          <a:off x="4953000" y="4457701"/>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5</xdr:col>
      <xdr:colOff>123825</xdr:colOff>
      <xdr:row>25</xdr:row>
      <xdr:rowOff>152401</xdr:rowOff>
    </xdr:from>
    <xdr:to>
      <xdr:col>6</xdr:col>
      <xdr:colOff>361950</xdr:colOff>
      <xdr:row>30</xdr:row>
      <xdr:rowOff>38100</xdr:rowOff>
    </xdr:to>
    <xdr:sp macro="" textlink="">
      <xdr:nvSpPr>
        <xdr:cNvPr id="5" name="Oval 4"/>
        <xdr:cNvSpPr/>
      </xdr:nvSpPr>
      <xdr:spPr>
        <a:xfrm>
          <a:off x="3552825" y="5248276"/>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6</xdr:col>
      <xdr:colOff>361950</xdr:colOff>
      <xdr:row>25</xdr:row>
      <xdr:rowOff>152401</xdr:rowOff>
    </xdr:from>
    <xdr:to>
      <xdr:col>7</xdr:col>
      <xdr:colOff>600075</xdr:colOff>
      <xdr:row>30</xdr:row>
      <xdr:rowOff>38100</xdr:rowOff>
    </xdr:to>
    <xdr:sp macro="" textlink="">
      <xdr:nvSpPr>
        <xdr:cNvPr id="6" name="Oval 5"/>
        <xdr:cNvSpPr/>
      </xdr:nvSpPr>
      <xdr:spPr>
        <a:xfrm>
          <a:off x="4476750" y="5248276"/>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304800</xdr:colOff>
      <xdr:row>29</xdr:row>
      <xdr:rowOff>104776</xdr:rowOff>
    </xdr:from>
    <xdr:to>
      <xdr:col>5</xdr:col>
      <xdr:colOff>542925</xdr:colOff>
      <xdr:row>33</xdr:row>
      <xdr:rowOff>190500</xdr:rowOff>
    </xdr:to>
    <xdr:sp macro="" textlink="">
      <xdr:nvSpPr>
        <xdr:cNvPr id="7" name="Oval 6"/>
        <xdr:cNvSpPr/>
      </xdr:nvSpPr>
      <xdr:spPr>
        <a:xfrm>
          <a:off x="3048000" y="6000751"/>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5</xdr:col>
      <xdr:colOff>571500</xdr:colOff>
      <xdr:row>29</xdr:row>
      <xdr:rowOff>133351</xdr:rowOff>
    </xdr:from>
    <xdr:to>
      <xdr:col>7</xdr:col>
      <xdr:colOff>123825</xdr:colOff>
      <xdr:row>34</xdr:row>
      <xdr:rowOff>19050</xdr:rowOff>
    </xdr:to>
    <xdr:sp macro="" textlink="">
      <xdr:nvSpPr>
        <xdr:cNvPr id="12" name="Oval 11"/>
        <xdr:cNvSpPr/>
      </xdr:nvSpPr>
      <xdr:spPr>
        <a:xfrm>
          <a:off x="4000500" y="6029326"/>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7</xdr:col>
      <xdr:colOff>142875</xdr:colOff>
      <xdr:row>29</xdr:row>
      <xdr:rowOff>123826</xdr:rowOff>
    </xdr:from>
    <xdr:to>
      <xdr:col>8</xdr:col>
      <xdr:colOff>381000</xdr:colOff>
      <xdr:row>34</xdr:row>
      <xdr:rowOff>9525</xdr:rowOff>
    </xdr:to>
    <xdr:sp macro="" textlink="">
      <xdr:nvSpPr>
        <xdr:cNvPr id="13" name="Oval 12"/>
        <xdr:cNvSpPr/>
      </xdr:nvSpPr>
      <xdr:spPr>
        <a:xfrm>
          <a:off x="4943475" y="6019801"/>
          <a:ext cx="923925" cy="885824"/>
        </a:xfrm>
        <a:prstGeom prst="ellipse">
          <a:avLst/>
        </a:prstGeom>
        <a:solidFill>
          <a:schemeClr val="accent3">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editAs="oneCell">
    <xdr:from>
      <xdr:col>4</xdr:col>
      <xdr:colOff>9525</xdr:colOff>
      <xdr:row>60</xdr:row>
      <xdr:rowOff>190500</xdr:rowOff>
    </xdr:from>
    <xdr:to>
      <xdr:col>8</xdr:col>
      <xdr:colOff>657225</xdr:colOff>
      <xdr:row>74</xdr:row>
      <xdr:rowOff>47625</xdr:rowOff>
    </xdr:to>
    <xdr:pic>
      <xdr:nvPicPr>
        <xdr:cNvPr id="2050"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752725" y="12334875"/>
          <a:ext cx="3390900" cy="26574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A7"/>
  <sheetViews>
    <sheetView tabSelected="1" workbookViewId="0">
      <selection activeCell="A2" sqref="A2"/>
    </sheetView>
  </sheetViews>
  <sheetFormatPr defaultRowHeight="36"/>
  <cols>
    <col min="1" max="1" width="62.875" style="5" customWidth="1"/>
    <col min="2" max="16384" width="9" style="4"/>
  </cols>
  <sheetData>
    <row r="2" spans="1:1" ht="72">
      <c r="A2" s="3" t="s">
        <v>15</v>
      </c>
    </row>
    <row r="4" spans="1:1">
      <c r="A4" s="5" t="s">
        <v>13</v>
      </c>
    </row>
    <row r="6" spans="1:1">
      <c r="A6" s="3" t="s">
        <v>14</v>
      </c>
    </row>
    <row r="7" spans="1:1">
      <c r="A7" s="6"/>
    </row>
  </sheetData>
  <pageMargins left="0.5" right="0.5" top="0.3" bottom="0.3" header="0.5" footer="0.5"/>
  <pageSetup orientation="portrait" r:id="rId1"/>
  <drawing r:id="rId2"/>
</worksheet>
</file>

<file path=xl/worksheets/sheet2.xml><?xml version="1.0" encoding="utf-8"?>
<worksheet xmlns="http://schemas.openxmlformats.org/spreadsheetml/2006/main" xmlns:r="http://schemas.openxmlformats.org/officeDocument/2006/relationships">
  <dimension ref="A1:V61"/>
  <sheetViews>
    <sheetView zoomScale="80" zoomScaleNormal="80" workbookViewId="0">
      <selection sqref="A1:D1"/>
    </sheetView>
  </sheetViews>
  <sheetFormatPr defaultRowHeight="15.75"/>
  <cols>
    <col min="13" max="13" width="12.875" customWidth="1"/>
    <col min="17" max="17" width="14" bestFit="1" customWidth="1"/>
  </cols>
  <sheetData>
    <row r="1" spans="1:22">
      <c r="A1" s="15" t="s">
        <v>0</v>
      </c>
      <c r="B1" s="15"/>
      <c r="C1" s="15"/>
      <c r="D1" s="15"/>
      <c r="J1" t="s">
        <v>2</v>
      </c>
    </row>
    <row r="3" spans="1:22" ht="15.75" customHeight="1">
      <c r="A3" s="16" t="s">
        <v>1</v>
      </c>
      <c r="B3" s="16"/>
      <c r="C3" s="16"/>
      <c r="D3" s="16"/>
    </row>
    <row r="4" spans="1:22">
      <c r="A4" s="16"/>
      <c r="B4" s="16"/>
      <c r="C4" s="16"/>
      <c r="D4" s="16"/>
    </row>
    <row r="5" spans="1:22">
      <c r="A5" s="16"/>
      <c r="B5" s="16"/>
      <c r="C5" s="16"/>
      <c r="D5" s="16"/>
      <c r="S5">
        <v>-0.5</v>
      </c>
      <c r="T5">
        <f>-((0.5^2-(S5+0.5)^2)^0.5)+0.5</f>
        <v>0</v>
      </c>
      <c r="U5">
        <v>0</v>
      </c>
      <c r="V5">
        <f>-((0.5^2-(U5-0.5)^2)^0.5)+0.5</f>
        <v>0.5</v>
      </c>
    </row>
    <row r="6" spans="1:22">
      <c r="A6" s="16"/>
      <c r="B6" s="16"/>
      <c r="C6" s="16"/>
      <c r="D6" s="16"/>
      <c r="S6">
        <v>-0.47499999999999998</v>
      </c>
      <c r="T6">
        <f t="shared" ref="T6:T25" si="0">-((0.5^2-(S6+0.5)^2)^0.5)+0.5</f>
        <v>6.2539111404552594E-4</v>
      </c>
      <c r="U6">
        <v>2.5000000000000001E-2</v>
      </c>
      <c r="V6">
        <f t="shared" ref="V6:V25" si="1">-((0.5^2-(U6-0.5)^2)^0.5)+0.5</f>
        <v>0.34387505004004004</v>
      </c>
    </row>
    <row r="7" spans="1:22">
      <c r="A7" s="16"/>
      <c r="B7" s="16"/>
      <c r="C7" s="16"/>
      <c r="D7" s="16"/>
      <c r="S7">
        <v>-0.45</v>
      </c>
      <c r="T7">
        <f t="shared" si="0"/>
        <v>2.5062814466900174E-3</v>
      </c>
      <c r="U7">
        <v>0.05</v>
      </c>
      <c r="V7">
        <f t="shared" si="1"/>
        <v>0.28205505282296639</v>
      </c>
    </row>
    <row r="8" spans="1:22">
      <c r="A8" s="16"/>
      <c r="B8" s="16"/>
      <c r="C8" s="16"/>
      <c r="D8" s="16"/>
      <c r="L8">
        <v>22</v>
      </c>
      <c r="S8">
        <v>-0.42499999999999999</v>
      </c>
      <c r="T8">
        <f t="shared" si="0"/>
        <v>5.6570016678702539E-3</v>
      </c>
      <c r="U8">
        <v>7.4999999999999997E-2</v>
      </c>
      <c r="V8">
        <f t="shared" si="1"/>
        <v>0.23660865617868149</v>
      </c>
    </row>
    <row r="9" spans="1:22">
      <c r="A9" s="16"/>
      <c r="B9" s="16"/>
      <c r="C9" s="16"/>
      <c r="D9" s="16"/>
      <c r="K9">
        <v>0</v>
      </c>
      <c r="L9" s="1">
        <f>L8/200</f>
        <v>0.11</v>
      </c>
      <c r="M9">
        <v>0</v>
      </c>
      <c r="N9" s="1">
        <f>L9</f>
        <v>0.11</v>
      </c>
      <c r="O9">
        <v>0</v>
      </c>
      <c r="P9" s="1">
        <f>N9</f>
        <v>0.11</v>
      </c>
      <c r="S9">
        <v>-0.4</v>
      </c>
      <c r="T9">
        <f t="shared" si="0"/>
        <v>1.0102051443364402E-2</v>
      </c>
      <c r="U9">
        <v>0.1</v>
      </c>
      <c r="V9">
        <f t="shared" si="1"/>
        <v>0.20000000000000007</v>
      </c>
    </row>
    <row r="10" spans="1:22">
      <c r="A10" s="16"/>
      <c r="B10" s="16"/>
      <c r="C10" s="16"/>
      <c r="D10" s="16"/>
      <c r="K10">
        <v>0</v>
      </c>
      <c r="L10">
        <v>0</v>
      </c>
      <c r="M10">
        <v>-0.5</v>
      </c>
      <c r="N10">
        <v>0.5</v>
      </c>
      <c r="O10">
        <v>0.5</v>
      </c>
      <c r="P10">
        <v>0.5</v>
      </c>
      <c r="S10">
        <v>-0.375</v>
      </c>
      <c r="T10">
        <f t="shared" si="0"/>
        <v>1.5877081724072872E-2</v>
      </c>
      <c r="U10">
        <v>0.125</v>
      </c>
      <c r="V10">
        <f t="shared" si="1"/>
        <v>0.16928108611692616</v>
      </c>
    </row>
    <row r="11" spans="1:22">
      <c r="A11" s="16"/>
      <c r="B11" s="16"/>
      <c r="C11" s="16"/>
      <c r="D11" s="16"/>
      <c r="S11">
        <v>-0.35</v>
      </c>
      <c r="T11">
        <f t="shared" si="0"/>
        <v>2.303039929152717E-2</v>
      </c>
      <c r="U11">
        <v>0.15</v>
      </c>
      <c r="V11">
        <f t="shared" si="1"/>
        <v>0.14292857857285751</v>
      </c>
    </row>
    <row r="12" spans="1:22">
      <c r="A12" s="16"/>
      <c r="B12" s="16"/>
      <c r="C12" s="16"/>
      <c r="D12" s="16"/>
      <c r="M12">
        <f>((M10-M9)^2+(N10-N9)^2)^0.5</f>
        <v>0.63411355449950757</v>
      </c>
      <c r="S12">
        <v>-0.32500000000000001</v>
      </c>
      <c r="T12">
        <f t="shared" si="0"/>
        <v>3.1625150120120127E-2</v>
      </c>
      <c r="U12">
        <v>0.17499999999999999</v>
      </c>
      <c r="V12">
        <f t="shared" si="1"/>
        <v>0.12003289616073343</v>
      </c>
    </row>
    <row r="13" spans="1:22">
      <c r="A13" s="16"/>
      <c r="B13" s="16"/>
      <c r="C13" s="16"/>
      <c r="D13" s="16"/>
      <c r="S13">
        <v>-0.3</v>
      </c>
      <c r="T13">
        <f t="shared" si="0"/>
        <v>4.1742430504416006E-2</v>
      </c>
      <c r="U13">
        <v>0.2</v>
      </c>
      <c r="V13">
        <f t="shared" si="1"/>
        <v>9.9999999999999978E-2</v>
      </c>
    </row>
    <row r="14" spans="1:22">
      <c r="A14" s="16"/>
      <c r="B14" s="16"/>
      <c r="C14" s="16"/>
      <c r="D14" s="16"/>
      <c r="S14">
        <v>-0.27500000000000002</v>
      </c>
      <c r="T14">
        <f t="shared" si="0"/>
        <v>5.3485722512706169E-2</v>
      </c>
      <c r="U14">
        <v>0.22500000000000001</v>
      </c>
      <c r="V14">
        <f t="shared" si="1"/>
        <v>8.2417672787748364E-2</v>
      </c>
    </row>
    <row r="15" spans="1:22">
      <c r="A15" s="16"/>
      <c r="B15" s="16"/>
      <c r="C15" s="16"/>
      <c r="D15" s="16"/>
      <c r="S15">
        <v>-0.25</v>
      </c>
      <c r="T15">
        <f t="shared" si="0"/>
        <v>6.6987298107780702E-2</v>
      </c>
      <c r="U15">
        <v>0.25</v>
      </c>
      <c r="V15">
        <f t="shared" si="1"/>
        <v>6.6987298107780702E-2</v>
      </c>
    </row>
    <row r="16" spans="1:22" ht="15.75" customHeight="1">
      <c r="A16" s="16" t="s">
        <v>9</v>
      </c>
      <c r="B16" s="16"/>
      <c r="C16" s="16"/>
      <c r="D16" s="16"/>
      <c r="S16">
        <v>-0.22500000000000001</v>
      </c>
      <c r="T16">
        <f t="shared" si="0"/>
        <v>8.2417672787748364E-2</v>
      </c>
      <c r="U16">
        <v>0.27500000000000002</v>
      </c>
      <c r="V16">
        <f t="shared" si="1"/>
        <v>5.3485722512706169E-2</v>
      </c>
    </row>
    <row r="17" spans="1:22" ht="15.75" customHeight="1">
      <c r="A17" s="16"/>
      <c r="B17" s="16"/>
      <c r="C17" s="16"/>
      <c r="D17" s="16"/>
      <c r="S17">
        <v>-0.2</v>
      </c>
      <c r="T17">
        <f t="shared" si="0"/>
        <v>9.9999999999999978E-2</v>
      </c>
      <c r="U17">
        <v>0.3</v>
      </c>
      <c r="V17">
        <f t="shared" si="1"/>
        <v>4.1742430504416006E-2</v>
      </c>
    </row>
    <row r="18" spans="1:22">
      <c r="A18" s="16"/>
      <c r="B18" s="16"/>
      <c r="C18" s="16"/>
      <c r="D18" s="16"/>
      <c r="S18">
        <v>-0.17499999999999999</v>
      </c>
      <c r="T18">
        <f t="shared" si="0"/>
        <v>0.12003289616073343</v>
      </c>
      <c r="U18">
        <v>0.32500000000000001</v>
      </c>
      <c r="V18">
        <f t="shared" si="1"/>
        <v>3.1625150120120127E-2</v>
      </c>
    </row>
    <row r="19" spans="1:22">
      <c r="A19" s="16"/>
      <c r="B19" s="16"/>
      <c r="C19" s="16"/>
      <c r="D19" s="16"/>
      <c r="S19">
        <v>-0.15</v>
      </c>
      <c r="T19">
        <f t="shared" si="0"/>
        <v>0.14292857857285751</v>
      </c>
      <c r="U19">
        <v>0.35</v>
      </c>
      <c r="V19">
        <f t="shared" si="1"/>
        <v>2.303039929152717E-2</v>
      </c>
    </row>
    <row r="20" spans="1:22">
      <c r="A20" s="16"/>
      <c r="B20" s="16"/>
      <c r="C20" s="16"/>
      <c r="D20" s="16"/>
      <c r="S20">
        <v>-0.125</v>
      </c>
      <c r="T20">
        <f t="shared" si="0"/>
        <v>0.16928108611692616</v>
      </c>
      <c r="U20">
        <v>0.375</v>
      </c>
      <c r="V20">
        <f t="shared" si="1"/>
        <v>1.5877081724072872E-2</v>
      </c>
    </row>
    <row r="21" spans="1:22">
      <c r="A21" s="16"/>
      <c r="B21" s="16"/>
      <c r="C21" s="16"/>
      <c r="D21" s="16"/>
      <c r="J21" t="s">
        <v>3</v>
      </c>
      <c r="S21">
        <v>-0.1</v>
      </c>
      <c r="T21">
        <f t="shared" si="0"/>
        <v>0.20000000000000007</v>
      </c>
      <c r="U21">
        <v>0.4</v>
      </c>
      <c r="V21">
        <f t="shared" si="1"/>
        <v>1.0102051443364402E-2</v>
      </c>
    </row>
    <row r="22" spans="1:22">
      <c r="A22" s="16"/>
      <c r="B22" s="16"/>
      <c r="C22" s="16"/>
      <c r="D22" s="16"/>
      <c r="K22" t="s">
        <v>4</v>
      </c>
      <c r="L22">
        <v>4.88</v>
      </c>
      <c r="O22" t="s">
        <v>7</v>
      </c>
      <c r="Q22">
        <v>3.98</v>
      </c>
      <c r="S22">
        <v>-7.4999999999999997E-2</v>
      </c>
      <c r="T22">
        <f t="shared" si="0"/>
        <v>0.23660865617868149</v>
      </c>
      <c r="U22">
        <v>0.42499999999999999</v>
      </c>
      <c r="V22">
        <f t="shared" si="1"/>
        <v>5.6570016678702539E-3</v>
      </c>
    </row>
    <row r="23" spans="1:22">
      <c r="A23" s="16"/>
      <c r="B23" s="16"/>
      <c r="C23" s="16"/>
      <c r="D23" s="16"/>
      <c r="L23" t="s">
        <v>5</v>
      </c>
      <c r="M23">
        <f>L9</f>
        <v>0.11</v>
      </c>
      <c r="P23" t="s">
        <v>5</v>
      </c>
      <c r="Q23">
        <f>2*M12</f>
        <v>1.2682271089990151</v>
      </c>
      <c r="S23">
        <v>-0.05</v>
      </c>
      <c r="T23">
        <f t="shared" si="0"/>
        <v>0.28205505282296639</v>
      </c>
      <c r="U23">
        <v>0.45</v>
      </c>
      <c r="V23">
        <f t="shared" si="1"/>
        <v>2.5062814466900174E-3</v>
      </c>
    </row>
    <row r="24" spans="1:22" ht="18.75">
      <c r="A24" s="16"/>
      <c r="B24" s="16"/>
      <c r="C24" s="16"/>
      <c r="D24" s="16"/>
      <c r="L24" t="s">
        <v>6</v>
      </c>
      <c r="M24" s="2">
        <f>L22*M23*5280</f>
        <v>2834.3039999999996</v>
      </c>
      <c r="P24" t="s">
        <v>6</v>
      </c>
      <c r="Q24" s="2">
        <f>Q22*Q23*5280</f>
        <v>26651.031759348902</v>
      </c>
      <c r="S24">
        <v>-2.5000000000000001E-2</v>
      </c>
      <c r="T24">
        <f t="shared" si="0"/>
        <v>0.34387505004004004</v>
      </c>
      <c r="U24">
        <v>0.47499999999999998</v>
      </c>
      <c r="V24">
        <f t="shared" si="1"/>
        <v>6.2539111404552594E-4</v>
      </c>
    </row>
    <row r="25" spans="1:22">
      <c r="A25" s="16"/>
      <c r="B25" s="16"/>
      <c r="C25" s="16"/>
      <c r="D25" s="16"/>
      <c r="S25">
        <v>0</v>
      </c>
      <c r="T25">
        <f t="shared" si="0"/>
        <v>0.5</v>
      </c>
      <c r="U25">
        <v>0.5</v>
      </c>
      <c r="V25">
        <f t="shared" si="1"/>
        <v>0</v>
      </c>
    </row>
    <row r="26" spans="1:22">
      <c r="A26" s="16"/>
      <c r="B26" s="16"/>
      <c r="C26" s="16"/>
      <c r="D26" s="16"/>
      <c r="J26" t="s">
        <v>8</v>
      </c>
    </row>
    <row r="27" spans="1:22" ht="15.75" customHeight="1">
      <c r="A27" s="16"/>
      <c r="B27" s="16"/>
      <c r="C27" s="16"/>
      <c r="D27" s="16"/>
      <c r="K27" s="17">
        <f>M24+Q24</f>
        <v>29485.335759348902</v>
      </c>
      <c r="L27" s="17"/>
      <c r="M27" s="17"/>
      <c r="N27" s="17"/>
      <c r="O27" s="17"/>
      <c r="P27" s="17"/>
      <c r="Q27" s="17"/>
      <c r="R27" s="17"/>
    </row>
    <row r="28" spans="1:22" ht="15.75" customHeight="1">
      <c r="A28" s="16"/>
      <c r="B28" s="16"/>
      <c r="C28" s="16"/>
      <c r="D28" s="16"/>
      <c r="K28" s="17"/>
      <c r="L28" s="17"/>
      <c r="M28" s="17"/>
      <c r="N28" s="17"/>
      <c r="O28" s="17"/>
      <c r="P28" s="17"/>
      <c r="Q28" s="17"/>
      <c r="R28" s="17"/>
    </row>
    <row r="29" spans="1:22">
      <c r="J29" t="s">
        <v>11</v>
      </c>
      <c r="K29" t="s">
        <v>12</v>
      </c>
    </row>
    <row r="30" spans="1:22">
      <c r="J30" t="s">
        <v>10</v>
      </c>
      <c r="K30" t="s">
        <v>6</v>
      </c>
    </row>
    <row r="31" spans="1:22">
      <c r="J31">
        <v>0.47499999999999998</v>
      </c>
      <c r="K31">
        <v>54426.873220964997</v>
      </c>
    </row>
    <row r="32" spans="1:22">
      <c r="J32">
        <v>0.45</v>
      </c>
      <c r="K32">
        <v>53499.173131684001</v>
      </c>
    </row>
    <row r="33" spans="10:11">
      <c r="J33">
        <v>0.42499999999999999</v>
      </c>
      <c r="K33">
        <v>52655.952282124003</v>
      </c>
    </row>
    <row r="34" spans="10:11">
      <c r="J34">
        <v>0.4</v>
      </c>
      <c r="K34">
        <v>51895.669941302003</v>
      </c>
    </row>
    <row r="35" spans="10:11">
      <c r="J35">
        <v>0.375</v>
      </c>
      <c r="K35">
        <v>51216.246267798997</v>
      </c>
    </row>
    <row r="36" spans="10:11">
      <c r="J36">
        <v>0.35</v>
      </c>
      <c r="K36">
        <v>50615.131938578998</v>
      </c>
    </row>
    <row r="37" spans="10:11">
      <c r="J37">
        <v>0.32500000000000001</v>
      </c>
      <c r="K37">
        <v>50089.388092314002</v>
      </c>
    </row>
    <row r="38" spans="10:11">
      <c r="J38">
        <v>0.3</v>
      </c>
      <c r="K38">
        <v>49635.771236175002</v>
      </c>
    </row>
    <row r="39" spans="10:11">
      <c r="J39">
        <v>0.27500000000000002</v>
      </c>
      <c r="K39">
        <v>49250.818134273002</v>
      </c>
    </row>
    <row r="40" spans="10:11">
      <c r="J40">
        <v>0.25</v>
      </c>
      <c r="K40">
        <v>48930.926493892999</v>
      </c>
    </row>
    <row r="41" spans="10:11">
      <c r="J41">
        <v>0.22500000000000001</v>
      </c>
      <c r="K41">
        <v>48672.428306483998</v>
      </c>
    </row>
    <row r="42" spans="10:11">
      <c r="J42">
        <v>0.2</v>
      </c>
      <c r="K42">
        <v>48471.653806216003</v>
      </c>
    </row>
    <row r="43" spans="10:11">
      <c r="J43">
        <v>0.17499999999999999</v>
      </c>
      <c r="K43">
        <v>48324.985036518003</v>
      </c>
    </row>
    <row r="44" spans="10:11">
      <c r="J44">
        <v>0.15</v>
      </c>
      <c r="K44">
        <v>48228.898873199003</v>
      </c>
    </row>
    <row r="45" spans="10:11">
      <c r="J45">
        <v>0.125</v>
      </c>
      <c r="K45">
        <v>48180</v>
      </c>
    </row>
    <row r="46" spans="10:11">
      <c r="J46">
        <v>0.1</v>
      </c>
      <c r="K46">
        <v>48175.04476574</v>
      </c>
    </row>
    <row r="47" spans="10:11">
      <c r="J47">
        <v>7.4999999999999997E-2</v>
      </c>
      <c r="K47">
        <v>48210.957096528997</v>
      </c>
    </row>
    <row r="48" spans="10:11">
      <c r="J48">
        <v>0.05</v>
      </c>
      <c r="K48">
        <v>48284.837729557999</v>
      </c>
    </row>
    <row r="49" spans="10:11">
      <c r="J49">
        <v>2.5000000000000001E-2</v>
      </c>
      <c r="K49">
        <v>48393.968017227999</v>
      </c>
    </row>
    <row r="50" spans="10:11">
      <c r="J50">
        <v>0</v>
      </c>
      <c r="K50">
        <v>48535.809460641001</v>
      </c>
    </row>
    <row r="51" spans="10:11">
      <c r="J51">
        <v>2.5000000000000001E-2</v>
      </c>
      <c r="K51">
        <v>48393.968017227999</v>
      </c>
    </row>
    <row r="52" spans="10:11">
      <c r="J52">
        <v>0.05</v>
      </c>
      <c r="K52">
        <v>48284.837729557999</v>
      </c>
    </row>
    <row r="53" spans="10:11">
      <c r="J53">
        <v>7.4999999999999997E-2</v>
      </c>
      <c r="K53">
        <v>48210.957096528997</v>
      </c>
    </row>
    <row r="54" spans="10:11">
      <c r="J54">
        <v>0.1</v>
      </c>
      <c r="K54">
        <v>48175.04476574</v>
      </c>
    </row>
    <row r="55" spans="10:11">
      <c r="J55">
        <v>0.125</v>
      </c>
      <c r="K55">
        <v>48180</v>
      </c>
    </row>
    <row r="56" spans="10:11">
      <c r="J56">
        <v>0.15</v>
      </c>
      <c r="K56">
        <v>48228.898873199003</v>
      </c>
    </row>
    <row r="57" spans="10:11">
      <c r="J57">
        <v>0.17499999999999999</v>
      </c>
      <c r="K57">
        <v>48324.985036518003</v>
      </c>
    </row>
    <row r="58" spans="10:11">
      <c r="J58">
        <v>0.2</v>
      </c>
      <c r="K58">
        <v>48471.653806216003</v>
      </c>
    </row>
    <row r="59" spans="10:11">
      <c r="J59">
        <v>0.22500000000000001</v>
      </c>
      <c r="K59">
        <v>48672.428306483998</v>
      </c>
    </row>
    <row r="60" spans="10:11">
      <c r="J60">
        <v>0.25</v>
      </c>
      <c r="K60">
        <v>48930.926493892999</v>
      </c>
    </row>
    <row r="61" spans="10:11">
      <c r="J61">
        <v>0.3</v>
      </c>
      <c r="K61">
        <v>49635.771236175002</v>
      </c>
    </row>
  </sheetData>
  <mergeCells count="4">
    <mergeCell ref="A1:D1"/>
    <mergeCell ref="A3:D15"/>
    <mergeCell ref="A16:D28"/>
    <mergeCell ref="K27:R28"/>
  </mergeCells>
  <pageMargins left="0.5" right="0.5" top="0.5" bottom="0.5" header="0.3" footer="0.3"/>
  <pageSetup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dimension ref="A1:J64"/>
  <sheetViews>
    <sheetView workbookViewId="0"/>
  </sheetViews>
  <sheetFormatPr defaultRowHeight="15.75"/>
  <sheetData>
    <row r="1" spans="1:6">
      <c r="A1" t="s">
        <v>17</v>
      </c>
    </row>
    <row r="3" spans="1:6">
      <c r="A3" s="7" t="s">
        <v>16</v>
      </c>
      <c r="B3">
        <v>15</v>
      </c>
      <c r="C3">
        <v>303</v>
      </c>
    </row>
    <row r="4" spans="1:6">
      <c r="B4">
        <f>PI()*B3^2*C3/360</f>
        <v>594.93910877356711</v>
      </c>
      <c r="C4" t="s">
        <v>18</v>
      </c>
    </row>
    <row r="6" spans="1:6">
      <c r="A6" s="7" t="s">
        <v>19</v>
      </c>
      <c r="B6">
        <f>5280/2</f>
        <v>2640</v>
      </c>
      <c r="C6">
        <f>PI()*B6^2</f>
        <v>21895644.158459421</v>
      </c>
    </row>
    <row r="8" spans="1:6">
      <c r="A8" s="7" t="s">
        <v>20</v>
      </c>
      <c r="B8">
        <v>43560</v>
      </c>
    </row>
    <row r="9" spans="1:6">
      <c r="B9">
        <f>C6/B8</f>
        <v>502.6548245743669</v>
      </c>
    </row>
    <row r="11" spans="1:6">
      <c r="A11" s="7" t="s">
        <v>21</v>
      </c>
      <c r="B11" t="s">
        <v>22</v>
      </c>
      <c r="E11">
        <f>5280^2</f>
        <v>27878400</v>
      </c>
      <c r="F11" t="s">
        <v>23</v>
      </c>
    </row>
    <row r="12" spans="1:6">
      <c r="B12" t="s">
        <v>24</v>
      </c>
      <c r="E12">
        <f>C6</f>
        <v>21895644.158459421</v>
      </c>
      <c r="F12" t="s">
        <v>23</v>
      </c>
    </row>
    <row r="13" spans="1:6">
      <c r="E13">
        <f>E12/E11</f>
        <v>0.78539816339744828</v>
      </c>
    </row>
    <row r="14" spans="1:6">
      <c r="B14" t="s">
        <v>25</v>
      </c>
    </row>
    <row r="15" spans="1:6" ht="18.75" thickBot="1">
      <c r="C15" s="9" t="s">
        <v>26</v>
      </c>
      <c r="D15" s="21" t="s">
        <v>28</v>
      </c>
      <c r="E15" s="23" t="s">
        <v>29</v>
      </c>
    </row>
    <row r="16" spans="1:6" ht="18">
      <c r="C16" s="10" t="s">
        <v>27</v>
      </c>
      <c r="D16" s="22"/>
      <c r="E16" s="22"/>
    </row>
    <row r="18" spans="1:5">
      <c r="A18" s="7" t="s">
        <v>30</v>
      </c>
      <c r="B18" t="s">
        <v>31</v>
      </c>
    </row>
    <row r="19" spans="1:5">
      <c r="B19" t="s">
        <v>32</v>
      </c>
    </row>
    <row r="20" spans="1:5">
      <c r="B20" t="s">
        <v>33</v>
      </c>
    </row>
    <row r="21" spans="1:5" ht="18">
      <c r="B21" t="s">
        <v>34</v>
      </c>
      <c r="D21">
        <f>0.25*0.25*PI()</f>
        <v>0.19634954084936207</v>
      </c>
    </row>
    <row r="22" spans="1:5">
      <c r="B22" t="s">
        <v>35</v>
      </c>
      <c r="C22">
        <f>4*D21</f>
        <v>0.78539816339744828</v>
      </c>
    </row>
    <row r="24" spans="1:5" ht="15.75" customHeight="1">
      <c r="A24" s="7" t="s">
        <v>36</v>
      </c>
      <c r="B24" s="24" t="s">
        <v>37</v>
      </c>
      <c r="C24" s="24"/>
      <c r="D24" s="24"/>
      <c r="E24" s="11"/>
    </row>
    <row r="25" spans="1:5">
      <c r="B25" s="24"/>
      <c r="C25" s="24"/>
      <c r="D25" s="24"/>
      <c r="E25" s="11"/>
    </row>
    <row r="26" spans="1:5">
      <c r="B26" s="24"/>
      <c r="C26" s="24"/>
      <c r="D26" s="24"/>
      <c r="E26" s="11"/>
    </row>
    <row r="27" spans="1:5">
      <c r="B27" s="24"/>
      <c r="C27" s="24"/>
      <c r="D27" s="24"/>
      <c r="E27" s="11"/>
    </row>
    <row r="28" spans="1:5">
      <c r="B28" s="24"/>
      <c r="C28" s="24"/>
      <c r="D28" s="24"/>
      <c r="E28" s="11"/>
    </row>
    <row r="29" spans="1:5">
      <c r="B29" s="24"/>
      <c r="C29" s="24"/>
      <c r="D29" s="24"/>
      <c r="E29" s="11"/>
    </row>
    <row r="30" spans="1:5">
      <c r="B30" s="24"/>
      <c r="C30" s="24"/>
      <c r="D30" s="24"/>
      <c r="E30" s="11"/>
    </row>
    <row r="31" spans="1:5">
      <c r="B31" s="24"/>
      <c r="C31" s="24"/>
      <c r="D31" s="24"/>
      <c r="E31" s="11"/>
    </row>
    <row r="32" spans="1:5">
      <c r="B32" s="24"/>
      <c r="C32" s="24"/>
      <c r="D32" s="24"/>
      <c r="E32" s="11"/>
    </row>
    <row r="33" spans="1:9">
      <c r="B33" s="24"/>
      <c r="C33" s="24"/>
      <c r="D33" s="24"/>
      <c r="E33" s="11"/>
    </row>
    <row r="34" spans="1:9">
      <c r="B34" s="24"/>
      <c r="C34" s="24"/>
      <c r="D34" s="24"/>
      <c r="E34" s="11"/>
    </row>
    <row r="35" spans="1:9">
      <c r="B35" s="24"/>
      <c r="C35" s="24"/>
      <c r="D35" s="24"/>
      <c r="E35" s="11"/>
    </row>
    <row r="36" spans="1:9">
      <c r="B36" s="24"/>
      <c r="C36" s="24"/>
      <c r="D36" s="24"/>
      <c r="E36" s="11"/>
    </row>
    <row r="37" spans="1:9">
      <c r="B37" s="24"/>
      <c r="C37" s="24"/>
      <c r="D37" s="24"/>
    </row>
    <row r="38" spans="1:9">
      <c r="F38" t="s">
        <v>38</v>
      </c>
    </row>
    <row r="39" spans="1:9">
      <c r="F39" t="s">
        <v>39</v>
      </c>
      <c r="I39">
        <f>6*PI()*(1/6)^2</f>
        <v>0.52359877559829882</v>
      </c>
    </row>
    <row r="41" spans="1:9" ht="30.75" customHeight="1">
      <c r="A41" s="7" t="s">
        <v>40</v>
      </c>
      <c r="B41" s="16" t="s">
        <v>54</v>
      </c>
      <c r="C41" s="16"/>
      <c r="D41" s="16"/>
      <c r="E41" s="16"/>
      <c r="F41" s="16"/>
      <c r="G41" s="16"/>
      <c r="H41" s="16"/>
      <c r="I41" s="16"/>
    </row>
    <row r="42" spans="1:9">
      <c r="B42" s="14" t="s">
        <v>53</v>
      </c>
      <c r="C42" s="21" t="s">
        <v>28</v>
      </c>
      <c r="D42" s="21">
        <f>1/(SQRT(2)*(1+SQRT(2)))</f>
        <v>0.29289321881345248</v>
      </c>
    </row>
    <row r="43" spans="1:9">
      <c r="B43" s="8" t="s">
        <v>41</v>
      </c>
      <c r="C43" s="22"/>
      <c r="D43" s="22"/>
    </row>
    <row r="44" spans="1:9">
      <c r="B44" t="s">
        <v>42</v>
      </c>
      <c r="E44">
        <f>PI()*D42^2</f>
        <v>0.26950604222632363</v>
      </c>
    </row>
    <row r="45" spans="1:9">
      <c r="B45" t="s">
        <v>43</v>
      </c>
      <c r="H45">
        <f>E44/0.5</f>
        <v>0.53901208445264726</v>
      </c>
    </row>
    <row r="47" spans="1:9">
      <c r="A47" s="7" t="s">
        <v>44</v>
      </c>
      <c r="B47" s="16" t="s">
        <v>45</v>
      </c>
      <c r="C47" s="16"/>
      <c r="D47" s="16"/>
      <c r="E47" s="16"/>
      <c r="F47" s="16"/>
      <c r="G47" s="16"/>
      <c r="H47" s="16"/>
      <c r="I47" s="16"/>
    </row>
    <row r="48" spans="1:9">
      <c r="B48" s="16"/>
      <c r="C48" s="16"/>
      <c r="D48" s="16"/>
      <c r="E48" s="16"/>
      <c r="F48" s="16"/>
      <c r="G48" s="16"/>
      <c r="H48" s="16"/>
      <c r="I48" s="16"/>
    </row>
    <row r="49" spans="1:10" ht="18.75">
      <c r="B49" t="s">
        <v>55</v>
      </c>
      <c r="C49">
        <f>0.5/(SQRT(2) + 2)</f>
        <v>0.14644660940672624</v>
      </c>
      <c r="E49" t="s">
        <v>56</v>
      </c>
      <c r="F49">
        <f>PI()*C49^2</f>
        <v>6.7376510556580907E-2</v>
      </c>
      <c r="H49" t="s">
        <v>57</v>
      </c>
      <c r="I49">
        <f>F49/(0.5*0.5^2)</f>
        <v>0.53901208445264726</v>
      </c>
    </row>
    <row r="51" spans="1:10">
      <c r="A51" s="7" t="s">
        <v>46</v>
      </c>
      <c r="B51" t="s">
        <v>47</v>
      </c>
    </row>
    <row r="52" spans="1:10" ht="18.75" thickBot="1">
      <c r="C52" s="25" t="s">
        <v>26</v>
      </c>
      <c r="D52" s="25"/>
      <c r="E52" s="22" t="s">
        <v>48</v>
      </c>
      <c r="F52" s="22"/>
      <c r="G52" s="22"/>
      <c r="H52" s="22"/>
      <c r="I52" s="22"/>
    </row>
    <row r="53" spans="1:10" ht="18">
      <c r="C53" s="26" t="s">
        <v>52</v>
      </c>
      <c r="D53" s="26"/>
      <c r="E53" s="22"/>
      <c r="F53" s="22"/>
      <c r="G53" s="22"/>
      <c r="H53" s="22"/>
      <c r="I53" s="22"/>
    </row>
    <row r="54" spans="1:10">
      <c r="B54" t="s">
        <v>49</v>
      </c>
    </row>
    <row r="56" spans="1:10">
      <c r="B56" t="s">
        <v>50</v>
      </c>
    </row>
    <row r="57" spans="1:10" ht="16.5" thickBot="1">
      <c r="B57" s="27" t="s">
        <v>51</v>
      </c>
      <c r="C57" s="28"/>
      <c r="D57" s="28"/>
      <c r="E57" s="12">
        <v>1.5</v>
      </c>
      <c r="F57" s="20" t="s">
        <v>28</v>
      </c>
      <c r="G57" s="20">
        <f>1.5/(SQRT(2)+2)</f>
        <v>0.43933982822017875</v>
      </c>
    </row>
    <row r="58" spans="1:10">
      <c r="B58" s="28"/>
      <c r="C58" s="28"/>
      <c r="D58" s="28"/>
      <c r="E58" s="13" t="s">
        <v>59</v>
      </c>
      <c r="F58" s="29"/>
      <c r="G58" s="29"/>
      <c r="J58">
        <f>(2*0.146557^2)^0.5</f>
        <v>0.20726289706071369</v>
      </c>
    </row>
    <row r="59" spans="1:10">
      <c r="B59" s="22" t="s">
        <v>58</v>
      </c>
      <c r="C59" s="22"/>
      <c r="D59" s="22"/>
      <c r="E59" s="20">
        <f>PI()*G57^2</f>
        <v>0.60638859500922815</v>
      </c>
      <c r="J59">
        <f>J58+C49</f>
        <v>0.35370950646743993</v>
      </c>
    </row>
    <row r="60" spans="1:10">
      <c r="B60" s="22"/>
      <c r="C60" s="22"/>
      <c r="D60" s="22"/>
      <c r="E60" s="20"/>
      <c r="J60">
        <f>1/(2*SQRT(2))</f>
        <v>0.35355339059327373</v>
      </c>
    </row>
    <row r="61" spans="1:10">
      <c r="B61" s="18" t="s">
        <v>61</v>
      </c>
      <c r="C61" s="19"/>
      <c r="D61" s="20">
        <f>1-0.5*(0.5^2)</f>
        <v>0.875</v>
      </c>
    </row>
    <row r="62" spans="1:10">
      <c r="B62" s="19"/>
      <c r="C62" s="19"/>
      <c r="D62" s="20"/>
    </row>
    <row r="63" spans="1:10">
      <c r="B63" s="18" t="s">
        <v>60</v>
      </c>
      <c r="C63" s="19"/>
      <c r="D63" s="20">
        <f>E59/D61</f>
        <v>0.69301553715340358</v>
      </c>
    </row>
    <row r="64" spans="1:10">
      <c r="B64" s="19"/>
      <c r="C64" s="19"/>
      <c r="D64" s="20"/>
    </row>
  </sheetData>
  <mergeCells count="19">
    <mergeCell ref="E15:E16"/>
    <mergeCell ref="C42:C43"/>
    <mergeCell ref="D42:D43"/>
    <mergeCell ref="B41:I41"/>
    <mergeCell ref="B59:D60"/>
    <mergeCell ref="B24:D37"/>
    <mergeCell ref="B47:I48"/>
    <mergeCell ref="C52:D52"/>
    <mergeCell ref="C53:D53"/>
    <mergeCell ref="E52:I53"/>
    <mergeCell ref="B57:D58"/>
    <mergeCell ref="F57:F58"/>
    <mergeCell ref="G57:G58"/>
    <mergeCell ref="E59:E60"/>
    <mergeCell ref="B61:C62"/>
    <mergeCell ref="D61:D62"/>
    <mergeCell ref="B63:C64"/>
    <mergeCell ref="D63:D64"/>
    <mergeCell ref="D15:D16"/>
  </mergeCells>
  <pageMargins left="0.5" right="0.5" top="0.3" bottom="0.3"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Crop Circles</vt:lpstr>
      <vt:lpstr>Answers</vt:lpstr>
    </vt:vector>
  </TitlesOfParts>
  <Company>Wake Technical Community College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KIMBALL</dc:creator>
  <cp:lastModifiedBy>ROB KIMBALL</cp:lastModifiedBy>
  <dcterms:created xsi:type="dcterms:W3CDTF">2009-05-07T03:34:54Z</dcterms:created>
  <dcterms:modified xsi:type="dcterms:W3CDTF">2009-10-20T01:22:08Z</dcterms:modified>
</cp:coreProperties>
</file>